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<sst xmlns="http://schemas.openxmlformats.org/spreadsheetml/2006/main" count="452" uniqueCount="196">
  <si>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</si>
  <si>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</si>
  <si>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</si>
  <si>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</si>
  <si>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</si>
  <si>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</si>
  <si>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</si>
  <si>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</si>
  <si>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</si>
  <si>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</si>
  <si>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</si>
  <si>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</si>
  <si>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</si>
  <si>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</si>
  <si>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</si>
  <si>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</si>
  <si>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</si>
  <si>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</si>
  <si>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</si>
  <si>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</si>
  <si>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</si>
  <si>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</si>
  <si>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</si>
  <si>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</si>
  <si>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</si>
  <si>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</si>
  <si>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</si>
  <si>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</si>
  <si>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</si>
  <si>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</si>
  <si>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</si>
  <si>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</si>
  <si>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</si>
  <si>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</si>
  <si>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</si>
  <si>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</si>
  <si>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</si>
  <si>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</si>
  <si>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</si>
  <si>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</si>
  <si>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</si>
  <si>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</si>
  <si>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</si>
  <si>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</si>
  <si>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</si>
  <si>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</si>
  <si>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</si>
  <si>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</si>
  <si>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</si>
  <si>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</si>
  <si>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</si>
  <si>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</si>
  <si>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</si>
  <si>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</si>
  <si>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</si>
  <si>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</si>
  <si>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</si>
  <si>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</si>
  <si>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</si>
  <si>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</si>
  <si>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</si>
  <si>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</si>
  <si>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</si>
  <si>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</si>
  <si>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</si>
  <si>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</si>
  <si>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</si>
  <si>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</si>
  <si>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</si>
  <si>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</si>
  <si>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</si>
  <si>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</si>
  <si>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</si>
  <si>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</si>
  <si>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</si>
  <si>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</si>
  <si>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</si>
  <si>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</si>
  <si>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</si>
  <si>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</si>
  <si>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</si>
  <si>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</si>
  <si>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</si>
  <si>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</si>
  <si>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</si>
  <si>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</si>
  <si>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</si>
  <si>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</si>
  <si>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</si>
  <si>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</si>
  <si>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</si>
  <si>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</si>
  <si>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</si>
  <si>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</si>
  <si>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</si>
  <si>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</si>
  <si>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</si>
  <si>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</si>
  <si>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</si>
  <si>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</si>
  <si>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</si>
  <si>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</si>
  <si>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</si>
  <si>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</si>
  <si>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</si>
  <si>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</si>
  <si>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</si>
  <si>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</si>
  <si>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</si>
  <si>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</si>
  <si>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</si>
  <si>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</si>
  <si>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</si>
  <si>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</si>
  <si>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</si>
  <si>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</si>
  <si>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</si>
  <si>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</si>
  <si>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</si>
  <si>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</si>
  <si>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</si>
  <si>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</si>
  <si>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</si>
  <si>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</si>
  <si>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Ringkobing-Skjern (Midtjylland)</t>
  </si>
  <si>
    <t>Lem</t>
  </si>
  <si>
    <t>No</t>
  </si>
  <si>
    <t>Vestas</t>
  </si>
  <si>
    <t>V112/3000</t>
  </si>
  <si>
    <t>2011/12</t>
  </si>
  <si>
    <t>Production</t>
  </si>
  <si>
    <t>Billund (Syddanmark)</t>
  </si>
  <si>
    <t>Morsbol</t>
  </si>
  <si>
    <t>Neg Micon</t>
  </si>
  <si>
    <t>NM48/750</t>
  </si>
  <si>
    <t>1998/11</t>
  </si>
  <si>
    <t>Vordingborg (Sjaelland)</t>
  </si>
  <si>
    <t>Udby</t>
  </si>
  <si>
    <t>Micon</t>
  </si>
  <si>
    <t>1989/06</t>
  </si>
  <si>
    <t>Dismantled</t>
  </si>
  <si>
    <t>2005/06</t>
  </si>
  <si>
    <t>Aalborg (Nordjylland)</t>
  </si>
  <si>
    <t>Ajstrup</t>
  </si>
  <si>
    <t>Yes</t>
  </si>
  <si>
    <t>Wind World</t>
  </si>
  <si>
    <t>W600/42</t>
  </si>
  <si>
    <t>1996/12</t>
  </si>
  <si>
    <t>Jeerrig</t>
  </si>
  <si>
    <t>2012/11</t>
  </si>
  <si>
    <t>Middelgrunden</t>
  </si>
  <si>
    <t>Yes (5 km)</t>
  </si>
  <si>
    <t>Bonus</t>
  </si>
  <si>
    <t>B76/2000</t>
  </si>
  <si>
    <t>Orsted</t>
  </si>
  <si>
    <t>HOFOR/Middelgrundens Vindmollelaug</t>
  </si>
  <si>
    <t>2000/12</t>
  </si>
  <si>
    <t>Tonder (Syddanmark)</t>
  </si>
  <si>
    <t>Landeby</t>
  </si>
  <si>
    <t>1997/09</t>
  </si>
  <si>
    <t>Bornholm (Hovedstaden)</t>
  </si>
  <si>
    <t>Rutsker</t>
  </si>
  <si>
    <t>V27/225</t>
  </si>
  <si>
    <t>1992/04</t>
  </si>
  <si>
    <t>Skive (Midtjylland)</t>
  </si>
  <si>
    <t>Thise</t>
  </si>
  <si>
    <t>V47/660</t>
  </si>
  <si>
    <t>1998/06</t>
  </si>
  <si>
    <t>Tirslund</t>
  </si>
  <si>
    <t>Tirslund (Tonder)</t>
  </si>
  <si>
    <t>1999/05</t>
  </si>
  <si>
    <t>Kraftværksvej 53 - Skærbæk 
7000 Fredericia</t>
  </si>
  <si>
    <t>+45 99 55 11 11</t>
  </si>
  <si>
    <t>+45 99 55 00 11</t>
  </si>
  <si>
    <t>info@orsted.dk</t>
  </si>
  <si>
    <t>https://orsted.com</t>
  </si>
  <si>
    <t>Global Wind Power</t>
  </si>
  <si>
    <t>Tilstedvej 73, P2, indgang 10
7700 Thisted</t>
  </si>
  <si>
    <t>info@globalwindpower.com</t>
  </si>
  <si>
    <t>http://www.globalwindpower.com</t>
  </si>
  <si>
    <t>Elsam</t>
  </si>
  <si>
    <t>Eurowind</t>
  </si>
  <si>
    <t>Mariagervej 58B
9500 Hobro</t>
  </si>
  <si>
    <t>+45 9620 7040</t>
  </si>
  <si>
    <t>info@ewe.dk</t>
  </si>
  <si>
    <t>https://www.eurowindenergy.com/</t>
  </si>
  <si>
    <t>Hedeager 42--8200 Aarhus N</t>
  </si>
  <si>
    <t>+45 97 30 00 00</t>
  </si>
  <si>
    <t>+45 97 30 31 30</t>
  </si>
  <si>
    <t>vestas@vestas.com</t>
  </si>
  <si>
    <t>https://www.vestas.com</t>
  </si>
  <si>
    <t>#NA</t>
  </si>
  <si>
    <t>Active</t>
  </si>
  <si>
    <t>Siemens</t>
  </si>
  <si>
    <t>Acquired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</si>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</sst>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28992292"/>
        <c:axId val="59604037"/>
      </c:barChart>
      <c:catAx>
        <c:axId val="289922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604037"/>
        <c:crosses val="autoZero"/>
        <c:auto val="1"/>
        <c:lblOffset val="100"/>
        <c:tickLblSkip val="2"/>
        <c:noMultiLvlLbl val="0"/>
      </c:catAx>
      <c:valAx>
        <c:axId val="596040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9922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85"/>
          <c:w val="0.9795"/>
          <c:h val="0.90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66674286"/>
        <c:axId val="63197663"/>
      </c:barChart>
      <c:catAx>
        <c:axId val="666742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197663"/>
        <c:crosses val="autoZero"/>
        <c:auto val="1"/>
        <c:lblOffset val="100"/>
        <c:tickLblSkip val="2"/>
        <c:noMultiLvlLbl val="0"/>
      </c:catAx>
      <c:valAx>
        <c:axId val="631976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6742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31908056"/>
        <c:axId val="18737049"/>
      </c:barChart>
      <c:catAx>
        <c:axId val="319080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737049"/>
        <c:crosses val="autoZero"/>
        <c:auto val="1"/>
        <c:lblOffset val="100"/>
        <c:tickLblSkip val="2"/>
        <c:noMultiLvlLbl val="0"/>
      </c:catAx>
      <c:valAx>
        <c:axId val="187370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9080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195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45414.60046296296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727</v>
      </c>
      <c r="B3" s="58" t="s">
        <v>123</v>
      </c>
      <c r="C3" s="58" t="s">
        <v>142</v>
      </c>
      <c r="D3" s="58" t="s">
        <v>143</v>
      </c>
      <c r="E3" s="10" t="s">
        <v>143</v>
      </c>
      <c r="F3" s="15" t="s">
        <v>123</v>
      </c>
      <c r="G3" s="16">
        <v>57.19</v>
      </c>
      <c r="H3" s="16">
        <v>10.01</v>
      </c>
      <c r="I3" s="10" t="s">
        <v>123</v>
      </c>
      <c r="J3" s="10" t="s">
        <v>144</v>
      </c>
      <c r="K3" s="15" t="s">
        <v>126</v>
      </c>
      <c r="L3" s="10" t="s">
        <v>145</v>
      </c>
      <c r="M3" s="10" t="s">
        <v>146</v>
      </c>
      <c r="N3" s="10">
        <v>45</v>
      </c>
      <c r="O3" s="10">
        <v>6</v>
      </c>
      <c r="P3" s="15">
        <v>3600</v>
      </c>
      <c r="Q3" s="10" t="s">
        <v>123</v>
      </c>
      <c r="R3" s="10" t="s">
        <v>123</v>
      </c>
      <c r="S3" s="15" t="s">
        <v>123</v>
      </c>
      <c r="T3" s="10" t="s">
        <v>147</v>
      </c>
      <c r="U3" s="10" t="s">
        <v>130</v>
      </c>
      <c r="W3" s="48" t="str">
        <f>HYPERLINK("https://www.thewindpower.net/windfarm_en_727.php","Link")</f>
        <v>Link</v>
      </c>
      <c r="X3" s="17">
        <v>42840</v>
      </c>
    </row>
    <row r="4" spans="1:24" ht="12.75">
      <c r="A4" s="10">
        <v>728</v>
      </c>
      <c r="B4" s="58" t="s">
        <v>123</v>
      </c>
      <c r="C4" s="58" t="s">
        <v>131</v>
      </c>
      <c r="D4" s="58" t="s">
        <v>148</v>
      </c>
      <c r="E4" s="10" t="s">
        <v>148</v>
      </c>
      <c r="F4" s="15" t="s">
        <v>123</v>
      </c>
      <c r="G4" s="16" t="s">
        <v>123</v>
      </c>
      <c r="H4" s="16" t="s">
        <v>123</v>
      </c>
      <c r="I4" s="10" t="s">
        <v>123</v>
      </c>
      <c r="J4" s="10" t="s">
        <v>126</v>
      </c>
      <c r="K4" s="15" t="s">
        <v>126</v>
      </c>
      <c r="L4" s="10" t="s">
        <v>127</v>
      </c>
      <c r="M4" s="10" t="s">
        <v>128</v>
      </c>
      <c r="N4" s="10">
        <v>84</v>
      </c>
      <c r="O4" s="10">
        <v>1</v>
      </c>
      <c r="P4" s="15">
        <v>3000</v>
      </c>
      <c r="Q4" s="10" t="s">
        <v>123</v>
      </c>
      <c r="R4" s="10" t="s">
        <v>123</v>
      </c>
      <c r="S4" s="15" t="s">
        <v>123</v>
      </c>
      <c r="T4" s="10" t="s">
        <v>149</v>
      </c>
      <c r="U4" s="10" t="s">
        <v>130</v>
      </c>
      <c r="W4" s="48" t="str">
        <f>HYPERLINK("https://www.thewindpower.net/windfarm_en_728.php","Link")</f>
        <v>Link</v>
      </c>
      <c r="X4" s="17">
        <v>42979</v>
      </c>
    </row>
    <row r="5" spans="1:24" ht="12.75">
      <c r="A5" s="10">
        <v>641</v>
      </c>
      <c r="B5" s="58" t="s">
        <v>123</v>
      </c>
      <c r="C5" s="58" t="s">
        <v>131</v>
      </c>
      <c r="D5" s="58" t="s">
        <v>132</v>
      </c>
      <c r="E5" s="10" t="s">
        <v>132</v>
      </c>
      <c r="F5" s="15" t="s">
        <v>123</v>
      </c>
      <c r="G5" s="16">
        <v>55.7573121</v>
      </c>
      <c r="H5" s="16">
        <v>8.8629433</v>
      </c>
      <c r="I5" s="10" t="s">
        <v>123</v>
      </c>
      <c r="J5" s="10" t="s">
        <v>126</v>
      </c>
      <c r="K5" s="15" t="s">
        <v>126</v>
      </c>
      <c r="L5" s="10" t="s">
        <v>133</v>
      </c>
      <c r="M5" s="10" t="s">
        <v>134</v>
      </c>
      <c r="N5" s="10">
        <v>46</v>
      </c>
      <c r="O5" s="10">
        <v>1</v>
      </c>
      <c r="P5" s="15">
        <v>750</v>
      </c>
      <c r="Q5" s="10" t="s">
        <v>123</v>
      </c>
      <c r="R5" s="10" t="s">
        <v>123</v>
      </c>
      <c r="S5" s="15" t="s">
        <v>123</v>
      </c>
      <c r="T5" s="10" t="s">
        <v>135</v>
      </c>
      <c r="U5" s="10" t="s">
        <v>130</v>
      </c>
      <c r="W5" s="48" t="str">
        <f>HYPERLINK("https://www.thewindpower.net/windfarm_en_641.php","Link")</f>
        <v>Link</v>
      </c>
      <c r="X5" s="17">
        <v>42979</v>
      </c>
    </row>
    <row r="6" spans="1:24" ht="12.75">
      <c r="A6" s="10">
        <v>1078</v>
      </c>
      <c r="B6" s="58" t="s">
        <v>123</v>
      </c>
      <c r="C6" s="58" t="s">
        <v>160</v>
      </c>
      <c r="D6" s="58" t="s">
        <v>161</v>
      </c>
      <c r="E6" s="10" t="s">
        <v>161</v>
      </c>
      <c r="F6" s="15" t="s">
        <v>123</v>
      </c>
      <c r="G6" s="16">
        <v>55.21</v>
      </c>
      <c r="H6" s="16">
        <v>14.73</v>
      </c>
      <c r="I6" s="10" t="s">
        <v>123</v>
      </c>
      <c r="J6" s="10" t="s">
        <v>144</v>
      </c>
      <c r="K6" s="15" t="s">
        <v>126</v>
      </c>
      <c r="L6" s="10" t="s">
        <v>127</v>
      </c>
      <c r="M6" s="10" t="s">
        <v>162</v>
      </c>
      <c r="N6" s="10">
        <v>32</v>
      </c>
      <c r="O6" s="10">
        <v>3</v>
      </c>
      <c r="P6" s="15">
        <v>675</v>
      </c>
      <c r="Q6" s="10" t="s">
        <v>123</v>
      </c>
      <c r="R6" s="10" t="s">
        <v>123</v>
      </c>
      <c r="S6" s="15" t="s">
        <v>123</v>
      </c>
      <c r="T6" s="10" t="s">
        <v>163</v>
      </c>
      <c r="U6" s="10" t="s">
        <v>130</v>
      </c>
      <c r="W6" s="48" t="str">
        <f>HYPERLINK("https://www.thewindpower.net/windfarm_en_1078.php","Link")</f>
        <v>Link</v>
      </c>
      <c r="X6" s="17">
        <v>42844</v>
      </c>
    </row>
    <row r="7" spans="1:24" ht="12.75">
      <c r="A7" s="10">
        <v>729</v>
      </c>
      <c r="B7" s="58" t="s">
        <v>123</v>
      </c>
      <c r="C7" s="58" t="s">
        <v>88</v>
      </c>
      <c r="D7" s="58" t="s">
        <v>123</v>
      </c>
      <c r="E7" s="10" t="s">
        <v>150</v>
      </c>
      <c r="F7" s="15" t="s">
        <v>123</v>
      </c>
      <c r="G7" s="16">
        <v>55.691</v>
      </c>
      <c r="H7" s="16">
        <v>12.669</v>
      </c>
      <c r="I7" s="10">
        <v>-5</v>
      </c>
      <c r="J7" s="10" t="s">
        <v>144</v>
      </c>
      <c r="K7" s="15" t="s">
        <v>151</v>
      </c>
      <c r="L7" s="10" t="s">
        <v>152</v>
      </c>
      <c r="M7" s="10" t="s">
        <v>153</v>
      </c>
      <c r="N7" s="10">
        <v>64</v>
      </c>
      <c r="O7" s="10">
        <v>20</v>
      </c>
      <c r="P7" s="15">
        <v>40000</v>
      </c>
      <c r="Q7" s="10" t="s">
        <v>154</v>
      </c>
      <c r="R7" s="10" t="s">
        <v>155</v>
      </c>
      <c r="S7" s="15" t="s">
        <v>155</v>
      </c>
      <c r="T7" s="10" t="s">
        <v>156</v>
      </c>
      <c r="U7" s="10" t="s">
        <v>130</v>
      </c>
      <c r="W7" s="48" t="str">
        <f>HYPERLINK("https://www.thewindpower.net/windfarm_en_729.php","Link")</f>
        <v>Link</v>
      </c>
      <c r="X7" s="17">
        <v>45358</v>
      </c>
    </row>
    <row r="8" spans="1:24" ht="12.75">
      <c r="A8" s="10">
        <v>606</v>
      </c>
      <c r="B8" s="58" t="s">
        <v>123</v>
      </c>
      <c r="C8" s="58" t="s">
        <v>124</v>
      </c>
      <c r="D8" s="58" t="s">
        <v>125</v>
      </c>
      <c r="E8" s="10" t="s">
        <v>125</v>
      </c>
      <c r="F8" s="15" t="s">
        <v>123</v>
      </c>
      <c r="G8" s="16">
        <v>56.0314897</v>
      </c>
      <c r="H8" s="16">
        <v>8.3886629</v>
      </c>
      <c r="I8" s="10" t="s">
        <v>123</v>
      </c>
      <c r="J8" s="10" t="s">
        <v>126</v>
      </c>
      <c r="K8" s="15" t="s">
        <v>126</v>
      </c>
      <c r="L8" s="10" t="s">
        <v>127</v>
      </c>
      <c r="M8" s="10" t="s">
        <v>128</v>
      </c>
      <c r="N8" s="10">
        <v>94</v>
      </c>
      <c r="O8" s="10">
        <v>8</v>
      </c>
      <c r="P8" s="15">
        <v>24000</v>
      </c>
      <c r="Q8" s="10" t="s">
        <v>123</v>
      </c>
      <c r="R8" s="10" t="s">
        <v>123</v>
      </c>
      <c r="S8" s="15" t="s">
        <v>123</v>
      </c>
      <c r="T8" s="10" t="s">
        <v>129</v>
      </c>
      <c r="U8" s="10" t="s">
        <v>130</v>
      </c>
      <c r="W8" s="48" t="str">
        <f>HYPERLINK("https://www.thewindpower.net/windfarm_en_606.php","Link")</f>
        <v>Link</v>
      </c>
      <c r="X8" s="17">
        <v>42840</v>
      </c>
    </row>
    <row r="9" spans="1:24" ht="12.75">
      <c r="A9" s="10">
        <v>1079</v>
      </c>
      <c r="B9" s="58" t="s">
        <v>123</v>
      </c>
      <c r="C9" s="58" t="s">
        <v>164</v>
      </c>
      <c r="D9" s="58" t="s">
        <v>165</v>
      </c>
      <c r="E9" s="10" t="s">
        <v>165</v>
      </c>
      <c r="F9" s="15" t="s">
        <v>123</v>
      </c>
      <c r="G9" s="16">
        <v>56.703728</v>
      </c>
      <c r="H9" s="16">
        <v>9.127493</v>
      </c>
      <c r="I9" s="10" t="s">
        <v>123</v>
      </c>
      <c r="J9" s="10" t="s">
        <v>126</v>
      </c>
      <c r="K9" s="15" t="s">
        <v>126</v>
      </c>
      <c r="L9" s="10" t="s">
        <v>127</v>
      </c>
      <c r="M9" s="10" t="s">
        <v>166</v>
      </c>
      <c r="N9" s="10">
        <v>50</v>
      </c>
      <c r="O9" s="10">
        <v>2</v>
      </c>
      <c r="P9" s="15">
        <v>1320</v>
      </c>
      <c r="Q9" s="10" t="s">
        <v>123</v>
      </c>
      <c r="R9" s="10" t="s">
        <v>123</v>
      </c>
      <c r="S9" s="15" t="s">
        <v>123</v>
      </c>
      <c r="T9" s="10" t="s">
        <v>167</v>
      </c>
      <c r="U9" s="10" t="s">
        <v>130</v>
      </c>
      <c r="W9" s="48" t="str">
        <f>HYPERLINK("https://www.thewindpower.net/windfarm_en_1079.php","Link")</f>
        <v>Link</v>
      </c>
      <c r="X9" s="17">
        <v>42844</v>
      </c>
    </row>
    <row r="10" spans="1:24" ht="12.75">
      <c r="A10" s="10">
        <v>730</v>
      </c>
      <c r="B10" s="58" t="s">
        <v>123</v>
      </c>
      <c r="C10" s="58" t="s">
        <v>157</v>
      </c>
      <c r="D10" s="58" t="s">
        <v>158</v>
      </c>
      <c r="E10" s="10" t="s">
        <v>158</v>
      </c>
      <c r="F10" s="15" t="s">
        <v>123</v>
      </c>
      <c r="G10" s="16">
        <v>55.0725241</v>
      </c>
      <c r="H10" s="16">
        <v>8.9726559</v>
      </c>
      <c r="I10" s="10" t="s">
        <v>123</v>
      </c>
      <c r="J10" s="10" t="s">
        <v>126</v>
      </c>
      <c r="K10" s="15" t="s">
        <v>126</v>
      </c>
      <c r="L10" s="10" t="s">
        <v>123</v>
      </c>
      <c r="M10" s="10" t="s">
        <v>123</v>
      </c>
      <c r="N10" s="10" t="s">
        <v>123</v>
      </c>
      <c r="O10" s="10">
        <v>1</v>
      </c>
      <c r="P10" s="15">
        <v>600</v>
      </c>
      <c r="Q10" s="10" t="s">
        <v>123</v>
      </c>
      <c r="R10" s="10" t="s">
        <v>123</v>
      </c>
      <c r="S10" s="15" t="s">
        <v>123</v>
      </c>
      <c r="T10" s="10" t="s">
        <v>159</v>
      </c>
      <c r="U10" s="10" t="s">
        <v>130</v>
      </c>
      <c r="W10" s="48" t="str">
        <f>HYPERLINK("https://www.thewindpower.net/windfarm_en_730.php","Link")</f>
        <v>Link</v>
      </c>
      <c r="X10" s="17">
        <v>43236</v>
      </c>
    </row>
    <row r="11" spans="1:24" ht="12.75">
      <c r="A11" s="10">
        <v>1080</v>
      </c>
      <c r="B11" s="58" t="s">
        <v>123</v>
      </c>
      <c r="C11" s="58" t="s">
        <v>157</v>
      </c>
      <c r="D11" s="58" t="s">
        <v>168</v>
      </c>
      <c r="E11" s="10" t="s">
        <v>169</v>
      </c>
      <c r="F11" s="15" t="s">
        <v>123</v>
      </c>
      <c r="G11" s="16">
        <v>55.21103</v>
      </c>
      <c r="H11" s="16">
        <v>9.136205</v>
      </c>
      <c r="I11" s="10" t="s">
        <v>123</v>
      </c>
      <c r="J11" s="10" t="s">
        <v>126</v>
      </c>
      <c r="K11" s="15" t="s">
        <v>126</v>
      </c>
      <c r="L11" s="10" t="s">
        <v>127</v>
      </c>
      <c r="M11" s="10" t="s">
        <v>166</v>
      </c>
      <c r="N11" s="10">
        <v>46</v>
      </c>
      <c r="O11" s="10">
        <v>1</v>
      </c>
      <c r="P11" s="15">
        <v>660</v>
      </c>
      <c r="Q11" s="10" t="s">
        <v>123</v>
      </c>
      <c r="R11" s="10" t="s">
        <v>123</v>
      </c>
      <c r="S11" s="15" t="s">
        <v>123</v>
      </c>
      <c r="T11" s="10" t="s">
        <v>170</v>
      </c>
      <c r="U11" s="10" t="s">
        <v>130</v>
      </c>
      <c r="W11" s="48" t="str">
        <f>HYPERLINK("https://www.thewindpower.net/windfarm_en_1080.php","Link")</f>
        <v>Link</v>
      </c>
      <c r="X11" s="17">
        <v>43578</v>
      </c>
    </row>
    <row r="12" spans="1:24" ht="12.75">
      <c r="A12" s="10">
        <v>703</v>
      </c>
      <c r="B12" s="58" t="s">
        <v>123</v>
      </c>
      <c r="C12" s="58" t="s">
        <v>136</v>
      </c>
      <c r="D12" s="58" t="s">
        <v>137</v>
      </c>
      <c r="E12" s="10" t="s">
        <v>137</v>
      </c>
      <c r="F12" s="15" t="s">
        <v>123</v>
      </c>
      <c r="G12" s="16">
        <v>55.0773839</v>
      </c>
      <c r="H12" s="16">
        <v>11.948766</v>
      </c>
      <c r="I12" s="10" t="s">
        <v>123</v>
      </c>
      <c r="J12" s="10" t="s">
        <v>126</v>
      </c>
      <c r="K12" s="15" t="s">
        <v>126</v>
      </c>
      <c r="L12" s="10" t="s">
        <v>138</v>
      </c>
      <c r="M12" s="10" t="s">
        <v>123</v>
      </c>
      <c r="N12" s="10">
        <v>30</v>
      </c>
      <c r="O12" s="10">
        <v>1</v>
      </c>
      <c r="P12" s="15">
        <v>250</v>
      </c>
      <c r="Q12" s="10" t="s">
        <v>123</v>
      </c>
      <c r="R12" s="10" t="s">
        <v>123</v>
      </c>
      <c r="S12" s="15" t="s">
        <v>123</v>
      </c>
      <c r="T12" s="10" t="s">
        <v>139</v>
      </c>
      <c r="U12" s="10" t="s">
        <v>140</v>
      </c>
      <c r="V12" s="10" t="s">
        <v>141</v>
      </c>
      <c r="W12" s="48" t="str">
        <f>HYPERLINK("https://www.thewindpower.net/windfarm_en_703.php","Link")</f>
        <v>Link</v>
      </c>
      <c r="X12" s="17">
        <v>42848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72</v>
      </c>
      <c r="B3" s="36" t="s">
        <v>180</v>
      </c>
      <c r="C3" s="36" t="s">
        <v>144</v>
      </c>
      <c r="D3" s="36" t="s">
        <v>126</v>
      </c>
      <c r="E3" s="36" t="s">
        <v>126</v>
      </c>
      <c r="F3" s="36" t="s">
        <v>123</v>
      </c>
      <c r="G3" s="36" t="s">
        <v>123</v>
      </c>
      <c r="H3" s="37" t="s">
        <v>123</v>
      </c>
      <c r="I3" s="36" t="s">
        <v>123</v>
      </c>
      <c r="J3" s="36" t="s">
        <v>123</v>
      </c>
      <c r="K3" s="63" t="str">
        <f>HYPERLINK("https://www.thewindpower.net/actors_main_en_72.php","Link")</f>
        <v>Link</v>
      </c>
      <c r="L3" s="51">
        <v>45310</v>
      </c>
    </row>
    <row r="4" spans="1:12" ht="30">
      <c r="A4" s="36">
        <v>257</v>
      </c>
      <c r="B4" s="36" t="s">
        <v>181</v>
      </c>
      <c r="C4" s="36" t="s">
        <v>144</v>
      </c>
      <c r="D4" s="36" t="s">
        <v>144</v>
      </c>
      <c r="E4" s="36" t="s">
        <v>144</v>
      </c>
      <c r="F4" s="62" t="s">
        <v>182</v>
      </c>
      <c r="G4" s="36" t="s">
        <v>183</v>
      </c>
      <c r="H4" s="37" t="s">
        <v>123</v>
      </c>
      <c r="I4" s="36" t="s">
        <v>184</v>
      </c>
      <c r="J4" s="36" t="s">
        <v>185</v>
      </c>
      <c r="K4" s="63" t="str">
        <f>HYPERLINK("https://www.thewindpower.net/actors_main_en_257.php","Link")</f>
        <v>Link</v>
      </c>
      <c r="L4" s="51">
        <v>45249</v>
      </c>
    </row>
    <row r="5" spans="1:12" ht="30">
      <c r="A5" s="36">
        <v>39</v>
      </c>
      <c r="B5" s="36" t="s">
        <v>176</v>
      </c>
      <c r="C5" s="36" t="s">
        <v>144</v>
      </c>
      <c r="D5" s="36" t="s">
        <v>144</v>
      </c>
      <c r="E5" s="36" t="s">
        <v>126</v>
      </c>
      <c r="F5" s="62" t="s">
        <v>177</v>
      </c>
      <c r="G5" s="36" t="s">
        <v>123</v>
      </c>
      <c r="H5" s="37" t="s">
        <v>123</v>
      </c>
      <c r="I5" s="36" t="s">
        <v>178</v>
      </c>
      <c r="J5" s="36" t="s">
        <v>179</v>
      </c>
      <c r="K5" s="63" t="str">
        <f>HYPERLINK("https://www.thewindpower.net/actors_main_en_39.php","Link")</f>
        <v>Link</v>
      </c>
      <c r="L5" s="51">
        <v>45344</v>
      </c>
    </row>
    <row r="6" spans="1:12" ht="15">
      <c r="A6" s="36">
        <v>377</v>
      </c>
      <c r="B6" s="36" t="s">
        <v>133</v>
      </c>
      <c r="C6" s="36" t="s">
        <v>144</v>
      </c>
      <c r="D6" s="36" t="s">
        <v>126</v>
      </c>
      <c r="E6" s="36" t="s">
        <v>126</v>
      </c>
      <c r="F6" s="36" t="s">
        <v>123</v>
      </c>
      <c r="G6" s="36" t="s">
        <v>123</v>
      </c>
      <c r="H6" s="37" t="s">
        <v>123</v>
      </c>
      <c r="I6" s="36" t="s">
        <v>123</v>
      </c>
      <c r="J6" s="36" t="s">
        <v>123</v>
      </c>
      <c r="K6" s="63" t="str">
        <f>HYPERLINK("https://www.thewindpower.net/actors_main_en_377.php","Link")</f>
        <v>Link</v>
      </c>
      <c r="L6" s="51">
        <v>45310</v>
      </c>
    </row>
    <row r="7" spans="1:12" ht="30">
      <c r="A7" s="36">
        <v>22</v>
      </c>
      <c r="B7" s="36" t="s">
        <v>154</v>
      </c>
      <c r="C7" s="36" t="s">
        <v>144</v>
      </c>
      <c r="D7" s="36" t="s">
        <v>144</v>
      </c>
      <c r="E7" s="36" t="s">
        <v>144</v>
      </c>
      <c r="F7" s="62" t="s">
        <v>171</v>
      </c>
      <c r="G7" s="36" t="s">
        <v>172</v>
      </c>
      <c r="H7" s="37" t="s">
        <v>173</v>
      </c>
      <c r="I7" s="36" t="s">
        <v>174</v>
      </c>
      <c r="J7" s="36" t="s">
        <v>175</v>
      </c>
      <c r="K7" s="63" t="str">
        <f>HYPERLINK("https://www.thewindpower.net/actors_main_en_22.php","Link")</f>
        <v>Link</v>
      </c>
      <c r="L7" s="51">
        <v>45394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39</v>
      </c>
      <c r="B3" s="41" t="s">
        <v>152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193</v>
      </c>
      <c r="I3" s="41" t="s">
        <v>193</v>
      </c>
      <c r="J3" s="41" t="s">
        <v>126</v>
      </c>
      <c r="K3" s="41">
        <v>1983</v>
      </c>
      <c r="L3" s="41" t="s">
        <v>194</v>
      </c>
      <c r="M3" s="41">
        <v>2004</v>
      </c>
      <c r="N3" s="48" t="str">
        <f>HYPERLINK("https://www.thewindpower.net/manufacturer_en_39.php","Link")</f>
        <v>Link</v>
      </c>
      <c r="O3" s="47">
        <v>45273</v>
      </c>
    </row>
    <row r="4" spans="1:15" ht="12.75">
      <c r="A4" s="41">
        <v>41</v>
      </c>
      <c r="B4" s="41" t="s">
        <v>133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127</v>
      </c>
      <c r="I4" s="41" t="s">
        <v>127</v>
      </c>
      <c r="J4" s="41" t="s">
        <v>126</v>
      </c>
      <c r="K4" s="41">
        <v>1997</v>
      </c>
      <c r="L4" s="41" t="s">
        <v>194</v>
      </c>
      <c r="M4" s="41">
        <v>2004</v>
      </c>
      <c r="N4" s="48" t="str">
        <f>HYPERLINK("https://www.thewindpower.net/manufacturer_en_41.php","Link")</f>
        <v>Link</v>
      </c>
      <c r="O4" s="47">
        <v>45368</v>
      </c>
    </row>
    <row r="5" spans="1:15" ht="12.75">
      <c r="A5" s="41">
        <v>14</v>
      </c>
      <c r="B5" s="41" t="s">
        <v>127</v>
      </c>
      <c r="C5" s="41" t="s">
        <v>186</v>
      </c>
      <c r="D5" s="41" t="s">
        <v>187</v>
      </c>
      <c r="E5" s="41" t="s">
        <v>188</v>
      </c>
      <c r="F5" s="41" t="s">
        <v>189</v>
      </c>
      <c r="G5" s="41" t="s">
        <v>190</v>
      </c>
      <c r="H5" s="41" t="s">
        <v>191</v>
      </c>
      <c r="I5" s="41" t="s">
        <v>191</v>
      </c>
      <c r="J5" s="41" t="s">
        <v>126</v>
      </c>
      <c r="K5" s="41">
        <v>1979</v>
      </c>
      <c r="L5" s="41" t="s">
        <v>192</v>
      </c>
      <c r="M5" s="41" t="s">
        <v>191</v>
      </c>
      <c r="N5" s="48" t="str">
        <f>HYPERLINK("https://www.thewindpower.net/manufacturer_en_14.php","Link")</f>
        <v>Link</v>
      </c>
      <c r="O5" s="47">
        <v>45278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1066</v>
      </c>
      <c r="C3" s="49">
        <v>1056.05</v>
      </c>
      <c r="D3" s="49">
        <v>9.95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1383</v>
      </c>
      <c r="C4" s="49">
        <v>1373.05</v>
      </c>
      <c r="D4" s="49">
        <v>9.95</v>
      </c>
      <c r="F4" s="41">
        <v>1998</v>
      </c>
      <c r="G4" s="49">
        <f aca="true" t="shared" si="0" ref="G4:I7">B4-B3</f>
        <v>317</v>
      </c>
      <c r="H4" s="49">
        <f t="shared" si="0"/>
        <v>317</v>
      </c>
      <c r="I4" s="49">
        <f t="shared" si="0"/>
        <v>0</v>
      </c>
      <c r="K4" s="41">
        <v>1998</v>
      </c>
      <c r="L4" s="56">
        <f aca="true" t="shared" si="1" ref="L4:M7">(B4-B3)/B3</f>
        <v>0.2973733583489681</v>
      </c>
      <c r="M4" s="56">
        <f t="shared" si="1"/>
        <v>0.3001751810993798</v>
      </c>
      <c r="N4" s="56">
        <v>0</v>
      </c>
    </row>
    <row r="5" spans="1:14" ht="12.75">
      <c r="A5" s="41">
        <v>1999</v>
      </c>
      <c r="B5" s="49">
        <v>1771</v>
      </c>
      <c r="C5" s="49">
        <v>1761.05</v>
      </c>
      <c r="D5" s="49">
        <v>9.95</v>
      </c>
      <c r="F5" s="41">
        <v>1999</v>
      </c>
      <c r="G5" s="49">
        <f t="shared" si="0"/>
        <v>388</v>
      </c>
      <c r="H5" s="49">
        <f t="shared" si="0"/>
        <v>388</v>
      </c>
      <c r="I5" s="49">
        <f t="shared" si="0"/>
        <v>0</v>
      </c>
      <c r="K5" s="41">
        <v>1999</v>
      </c>
      <c r="L5" s="56">
        <f t="shared" si="1"/>
        <v>0.28054953000723065</v>
      </c>
      <c r="M5" s="56">
        <f t="shared" si="1"/>
        <v>0.28258257164706313</v>
      </c>
      <c r="N5" s="56">
        <v>0</v>
      </c>
    </row>
    <row r="6" spans="1:14" ht="12.75">
      <c r="A6" s="41">
        <v>2000</v>
      </c>
      <c r="B6" s="49">
        <v>2417</v>
      </c>
      <c r="C6" s="49">
        <v>2367.05</v>
      </c>
      <c r="D6" s="49">
        <v>49.95</v>
      </c>
      <c r="F6" s="41">
        <v>2000</v>
      </c>
      <c r="G6" s="49">
        <f t="shared" si="0"/>
        <v>646</v>
      </c>
      <c r="H6" s="49">
        <f t="shared" si="0"/>
        <v>606.0000000000002</v>
      </c>
      <c r="I6" s="49">
        <f t="shared" si="0"/>
        <v>40</v>
      </c>
      <c r="K6" s="41">
        <v>2000</v>
      </c>
      <c r="L6" s="56">
        <f t="shared" si="1"/>
        <v>0.36476566911349523</v>
      </c>
      <c r="M6" s="56">
        <f t="shared" si="1"/>
        <v>0.3441128871979786</v>
      </c>
      <c r="N6" s="56">
        <v>0</v>
      </c>
    </row>
    <row r="7" spans="1:14" ht="12.75">
      <c r="A7" s="41">
        <v>2001</v>
      </c>
      <c r="B7" s="49">
        <v>2383</v>
      </c>
      <c r="C7" s="49">
        <v>2333.05</v>
      </c>
      <c r="D7" s="49">
        <v>49.95</v>
      </c>
      <c r="F7" s="41">
        <v>2001</v>
      </c>
      <c r="G7" s="49">
        <f t="shared" si="0"/>
        <v>-34</v>
      </c>
      <c r="H7" s="49">
        <f t="shared" si="0"/>
        <v>-34</v>
      </c>
      <c r="I7" s="49">
        <f t="shared" si="0"/>
        <v>0</v>
      </c>
      <c r="K7" s="41">
        <v>2001</v>
      </c>
      <c r="L7" s="56">
        <f t="shared" si="1"/>
        <v>-0.01406702523789822</v>
      </c>
      <c r="M7" s="56">
        <f t="shared" si="1"/>
        <v>-0.014363870640670877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