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<sst xmlns="http://schemas.openxmlformats.org/spreadsheetml/2006/main" count="440" uniqueCount="212">
  <si>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</si>
  <si>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</si>
  <si>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</si>
  <si>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</si>
  <si>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</si>
  <si>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</si>
  <si>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</si>
  <si>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</si>
  <si>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</si>
  <si>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</si>
  <si>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</si>
  <si>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</si>
  <si>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</si>
  <si>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</si>
  <si>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</si>
  <si>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</si>
  <si>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</si>
  <si>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</si>
  <si>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</si>
  <si>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</si>
  <si>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</si>
  <si>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</si>
  <si>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</si>
  <si>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</si>
  <si>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</si>
  <si>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</si>
  <si>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</si>
  <si>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</si>
  <si>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</si>
  <si>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</si>
  <si>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</si>
  <si>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</si>
  <si>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</si>
  <si>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</si>
  <si>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</si>
  <si>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</si>
  <si>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</si>
  <si>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</si>
  <si>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</si>
  <si>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</si>
  <si>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</si>
  <si>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</si>
  <si>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</si>
  <si>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</si>
  <si>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</si>
  <si>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</si>
  <si>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</si>
  <si>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</si>
  <si>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</si>
  <si>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</si>
  <si>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</si>
  <si>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</si>
  <si>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</si>
  <si>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</si>
  <si>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</si>
  <si>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</si>
  <si>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</si>
  <si>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</si>
  <si>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</si>
  <si>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</si>
  <si>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</si>
  <si>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</si>
  <si>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</si>
  <si>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</si>
  <si>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</si>
  <si>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</si>
  <si>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</si>
  <si>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</si>
  <si>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</si>
  <si>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</si>
  <si>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</si>
  <si>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</si>
  <si>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</si>
  <si>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</si>
  <si>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</si>
  <si>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</si>
  <si>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</si>
  <si>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</si>
  <si>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</si>
  <si>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</si>
  <si>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</si>
  <si>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</si>
  <si>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</si>
  <si>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</si>
  <si>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</si>
  <si>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</si>
  <si>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</si>
  <si>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</si>
  <si>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</si>
  <si>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</si>
  <si>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</si>
  <si>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</si>
  <si>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</si>
  <si>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</si>
  <si>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</si>
  <si>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</si>
  <si>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</si>
  <si>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</si>
  <si>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</si>
  <si>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</si>
  <si>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</si>
  <si>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</si>
  <si>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</si>
  <si>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</si>
  <si>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</si>
  <si>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</si>
  <si>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</si>
  <si>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</si>
  <si>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</si>
  <si>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</si>
  <si>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</si>
  <si>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</si>
  <si>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</si>
  <si>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</si>
  <si>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</si>
  <si>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</si>
  <si>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</si>
  <si>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</si>
  <si>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</si>
  <si>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</si>
  <si>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</si>
  <si>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</si>
  <si>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</si>
  <si>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</si>
  <si>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South Lanarkshire (Scotland)</t>
  </si>
  <si>
    <t>East Kilbride</t>
  </si>
  <si>
    <t>Langlands Park - Sainsburys</t>
  </si>
  <si>
    <t>Yes</t>
  </si>
  <si>
    <t>No</t>
  </si>
  <si>
    <t>Enercon</t>
  </si>
  <si>
    <t>E40/600</t>
  </si>
  <si>
    <t>Ecotricity</t>
  </si>
  <si>
    <t>2001/03</t>
  </si>
  <si>
    <t>Production</t>
  </si>
  <si>
    <t>Auchren</t>
  </si>
  <si>
    <t>Cleanearth Energy</t>
  </si>
  <si>
    <t>2014/03</t>
  </si>
  <si>
    <t>Neath Port Talbot (Wales)</t>
  </si>
  <si>
    <t>Croeserw</t>
  </si>
  <si>
    <t>Llynfi Afan</t>
  </si>
  <si>
    <t>Gamesa</t>
  </si>
  <si>
    <t>G80/2000</t>
  </si>
  <si>
    <t>Greensolver</t>
  </si>
  <si>
    <t>John Laing</t>
  </si>
  <si>
    <t>2017/09</t>
  </si>
  <si>
    <t>Moray (Scotland)</t>
  </si>
  <si>
    <t>Forres</t>
  </si>
  <si>
    <t>Bognie Farm</t>
  </si>
  <si>
    <t>E33/330</t>
  </si>
  <si>
    <t>2013/02</t>
  </si>
  <si>
    <t>Fermanagh (Northern Ireland)</t>
  </si>
  <si>
    <t>Lack, Enniskillen</t>
  </si>
  <si>
    <t>Tappaghan Mountain</t>
  </si>
  <si>
    <t>GE Energy</t>
  </si>
  <si>
    <t>1.5s</t>
  </si>
  <si>
    <t>Airtricity</t>
  </si>
  <si>
    <t>GE Wind Energy</t>
  </si>
  <si>
    <t>Greencoat UK Wind</t>
  </si>
  <si>
    <t>2005/02</t>
  </si>
  <si>
    <t>North Ayrshire (Scotland)</t>
  </si>
  <si>
    <t>Busbie Muir</t>
  </si>
  <si>
    <t>Ardrossan</t>
  </si>
  <si>
    <t>Vestas</t>
  </si>
  <si>
    <t>V80/2000</t>
  </si>
  <si>
    <t>Infinis</t>
  </si>
  <si>
    <t>Ventient Energy</t>
  </si>
  <si>
    <t>2003/12</t>
  </si>
  <si>
    <t>Stirling (Scotland)</t>
  </si>
  <si>
    <t>Doune</t>
  </si>
  <si>
    <t>Braes of Doune</t>
  </si>
  <si>
    <t>2006/09</t>
  </si>
  <si>
    <t>Tyrone (Northern Ireland)</t>
  </si>
  <si>
    <t>Drumquin, Castlederg</t>
  </si>
  <si>
    <t>Bin Mountain</t>
  </si>
  <si>
    <t>2007/02</t>
  </si>
  <si>
    <t>Dumfries and Galloway (Scotland)</t>
  </si>
  <si>
    <t>Waterbeck, Lockerbie</t>
  </si>
  <si>
    <t>Minsca</t>
  </si>
  <si>
    <t>Siemens</t>
  </si>
  <si>
    <t>SWT-2.3-93</t>
  </si>
  <si>
    <t>2008/03</t>
  </si>
  <si>
    <t>Newtonsteward</t>
  </si>
  <si>
    <t>Bessy Bell</t>
  </si>
  <si>
    <t>Extension</t>
  </si>
  <si>
    <t>1.5se</t>
  </si>
  <si>
    <t>2008/04</t>
  </si>
  <si>
    <t>Scottish Power</t>
  </si>
  <si>
    <t>ScottishPower House
320 St Vincent St
Glasgow
G2 5AD 
G44 4BE</t>
  </si>
  <si>
    <t>0141 614 0000</t>
  </si>
  <si>
    <t>http://www.scottishpowerrenewables.com</t>
  </si>
  <si>
    <t>RES</t>
  </si>
  <si>
    <t>Beaufort Court
Egg Farm Lane
Kings Langley
Hertfordshire
WD4 8LR</t>
  </si>
  <si>
    <t>+44 (0)1923 299 200</t>
  </si>
  <si>
    <t>http://www.res-group.com</t>
  </si>
  <si>
    <t>WPO</t>
  </si>
  <si>
    <t>http://wpo.eu</t>
  </si>
  <si>
    <t>Unit 2A
Bess Park Road Trenant
Industrial Estate, Wadebridge</t>
  </si>
  <si>
    <t>01208 895576</t>
  </si>
  <si>
    <t>enquiries@cleanearthenergy.com</t>
  </si>
  <si>
    <t>https://cleanearthenergy.com/</t>
  </si>
  <si>
    <t>Lomond Energy</t>
  </si>
  <si>
    <t>East Cambusmoon Farm
Gartocharn
West Dunbartonshire
G63 8RZ
Scotland</t>
  </si>
  <si>
    <t>01389 830800</t>
  </si>
  <si>
    <t>info@lomondenergy.com</t>
  </si>
  <si>
    <t>http://lomondenergy.com/</t>
  </si>
  <si>
    <t>Wind Energy Group Ltd</t>
  </si>
  <si>
    <t>Neg Micon</t>
  </si>
  <si>
    <t>Acquired</t>
  </si>
  <si>
    <t>James Howden</t>
  </si>
  <si>
    <t>#NA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</si>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</sst>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7167065"/>
        <c:axId val="20285858"/>
      </c:bar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85858"/>
        <c:crosses val="autoZero"/>
        <c:auto val="1"/>
        <c:lblOffset val="100"/>
        <c:tickLblSkip val="2"/>
        <c:noMultiLvlLbl val="0"/>
      </c:catAx>
      <c:valAx>
        <c:axId val="20285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67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8354995"/>
        <c:axId val="32541772"/>
      </c:bar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41772"/>
        <c:crosses val="autoZero"/>
        <c:auto val="1"/>
        <c:lblOffset val="100"/>
        <c:tickLblSkip val="2"/>
        <c:noMultiLvlLbl val="0"/>
      </c:catAx>
      <c:valAx>
        <c:axId val="325417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354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4440493"/>
        <c:axId val="18637846"/>
      </c:bar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637846"/>
        <c:crosses val="autoZero"/>
        <c:auto val="1"/>
        <c:lblOffset val="100"/>
        <c:tickLblSkip val="2"/>
        <c:noMultiLvlLbl val="0"/>
      </c:catAx>
      <c:valAx>
        <c:axId val="18637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44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211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45414.600486111114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1359</v>
      </c>
      <c r="B3" s="58" t="s">
        <v>123</v>
      </c>
      <c r="C3" s="58" t="s">
        <v>175</v>
      </c>
      <c r="D3" s="58" t="s">
        <v>176</v>
      </c>
      <c r="E3" s="10" t="s">
        <v>177</v>
      </c>
      <c r="F3" s="15" t="s">
        <v>123</v>
      </c>
      <c r="G3" s="16">
        <v>55.1126518</v>
      </c>
      <c r="H3" s="16">
        <v>-3.2246238</v>
      </c>
      <c r="I3" s="10" t="s">
        <v>123</v>
      </c>
      <c r="J3" s="10" t="s">
        <v>127</v>
      </c>
      <c r="K3" s="15" t="s">
        <v>128</v>
      </c>
      <c r="L3" s="10" t="s">
        <v>178</v>
      </c>
      <c r="M3" s="10" t="s">
        <v>179</v>
      </c>
      <c r="N3" s="10" t="s">
        <v>123</v>
      </c>
      <c r="O3" s="10">
        <v>16</v>
      </c>
      <c r="P3" s="15">
        <v>36800</v>
      </c>
      <c r="Q3" s="10" t="s">
        <v>155</v>
      </c>
      <c r="R3" s="10" t="s">
        <v>165</v>
      </c>
      <c r="S3" s="15" t="s">
        <v>165</v>
      </c>
      <c r="T3" s="10" t="s">
        <v>180</v>
      </c>
      <c r="U3" s="10" t="s">
        <v>133</v>
      </c>
      <c r="W3" s="48" t="str">
        <f>HYPERLINK("https://www.thewindpower.net/windfarm_en_1359.php","Link")</f>
        <v>Link</v>
      </c>
      <c r="X3" s="17">
        <v>45140</v>
      </c>
    </row>
    <row r="4" spans="1:24" ht="12.75">
      <c r="A4" s="10">
        <v>1355</v>
      </c>
      <c r="B4" s="58" t="s">
        <v>123</v>
      </c>
      <c r="C4" s="58" t="s">
        <v>150</v>
      </c>
      <c r="D4" s="58" t="s">
        <v>151</v>
      </c>
      <c r="E4" s="10" t="s">
        <v>152</v>
      </c>
      <c r="F4" s="15" t="s">
        <v>123</v>
      </c>
      <c r="G4" s="16">
        <v>54.5611897</v>
      </c>
      <c r="H4" s="16">
        <v>-7.5517059</v>
      </c>
      <c r="I4" s="10" t="s">
        <v>123</v>
      </c>
      <c r="J4" s="10" t="s">
        <v>127</v>
      </c>
      <c r="K4" s="15" t="s">
        <v>128</v>
      </c>
      <c r="L4" s="10" t="s">
        <v>153</v>
      </c>
      <c r="M4" s="10" t="s">
        <v>154</v>
      </c>
      <c r="N4" s="10">
        <v>53</v>
      </c>
      <c r="O4" s="10">
        <v>13</v>
      </c>
      <c r="P4" s="15">
        <v>19500</v>
      </c>
      <c r="Q4" s="10" t="s">
        <v>155</v>
      </c>
      <c r="R4" s="10" t="s">
        <v>156</v>
      </c>
      <c r="S4" s="15" t="s">
        <v>157</v>
      </c>
      <c r="T4" s="10" t="s">
        <v>158</v>
      </c>
      <c r="U4" s="10" t="s">
        <v>133</v>
      </c>
      <c r="W4" s="48" t="str">
        <f>HYPERLINK("https://www.thewindpower.net/windfarm_en_1355.php","Link")</f>
        <v>Link</v>
      </c>
      <c r="X4" s="17">
        <v>45140</v>
      </c>
    </row>
    <row r="5" spans="1:24" ht="12.75">
      <c r="A5" s="10">
        <v>753</v>
      </c>
      <c r="B5" s="58" t="s">
        <v>123</v>
      </c>
      <c r="C5" s="58" t="s">
        <v>145</v>
      </c>
      <c r="D5" s="58" t="s">
        <v>146</v>
      </c>
      <c r="E5" s="10" t="s">
        <v>147</v>
      </c>
      <c r="F5" s="15" t="s">
        <v>123</v>
      </c>
      <c r="G5" s="16">
        <v>57.609791</v>
      </c>
      <c r="H5" s="16">
        <v>-3.619</v>
      </c>
      <c r="I5" s="10" t="s">
        <v>123</v>
      </c>
      <c r="J5" s="10" t="s">
        <v>128</v>
      </c>
      <c r="K5" s="15" t="s">
        <v>128</v>
      </c>
      <c r="L5" s="10" t="s">
        <v>129</v>
      </c>
      <c r="M5" s="10" t="s">
        <v>148</v>
      </c>
      <c r="N5" s="10">
        <v>44</v>
      </c>
      <c r="O5" s="10">
        <v>1</v>
      </c>
      <c r="P5" s="15">
        <v>330</v>
      </c>
      <c r="Q5" s="10" t="s">
        <v>123</v>
      </c>
      <c r="R5" s="10" t="s">
        <v>123</v>
      </c>
      <c r="S5" s="15" t="s">
        <v>123</v>
      </c>
      <c r="T5" s="10" t="s">
        <v>149</v>
      </c>
      <c r="U5" s="10" t="s">
        <v>133</v>
      </c>
      <c r="W5" s="48" t="str">
        <f>HYPERLINK("https://www.thewindpower.net/windfarm_en_753.php","Link")</f>
        <v>Link</v>
      </c>
      <c r="X5" s="17">
        <v>43894</v>
      </c>
    </row>
    <row r="6" spans="1:24" ht="12.75">
      <c r="A6" s="10">
        <v>347</v>
      </c>
      <c r="B6" s="58" t="s">
        <v>123</v>
      </c>
      <c r="C6" s="58" t="s">
        <v>137</v>
      </c>
      <c r="D6" s="58" t="s">
        <v>138</v>
      </c>
      <c r="E6" s="10" t="s">
        <v>139</v>
      </c>
      <c r="F6" s="15" t="s">
        <v>123</v>
      </c>
      <c r="G6" s="16">
        <v>51.6432029</v>
      </c>
      <c r="H6" s="16">
        <v>-3.5894058</v>
      </c>
      <c r="I6" s="10" t="s">
        <v>123</v>
      </c>
      <c r="J6" s="10" t="s">
        <v>127</v>
      </c>
      <c r="K6" s="15" t="s">
        <v>128</v>
      </c>
      <c r="L6" s="10" t="s">
        <v>140</v>
      </c>
      <c r="M6" s="10" t="s">
        <v>141</v>
      </c>
      <c r="N6" s="10">
        <v>77</v>
      </c>
      <c r="O6" s="10">
        <v>12</v>
      </c>
      <c r="P6" s="15">
        <v>24000</v>
      </c>
      <c r="Q6" s="10" t="s">
        <v>140</v>
      </c>
      <c r="R6" s="10" t="s">
        <v>142</v>
      </c>
      <c r="S6" s="15" t="s">
        <v>143</v>
      </c>
      <c r="T6" s="10" t="s">
        <v>144</v>
      </c>
      <c r="U6" s="10" t="s">
        <v>133</v>
      </c>
      <c r="W6" s="48" t="str">
        <f>HYPERLINK("https://www.thewindpower.net/windfarm_en_347.php","Link")</f>
        <v>Link</v>
      </c>
      <c r="X6" s="17">
        <v>45142</v>
      </c>
    </row>
    <row r="7" spans="1:24" ht="12.75">
      <c r="A7" s="10">
        <v>1356</v>
      </c>
      <c r="B7" s="58" t="s">
        <v>123</v>
      </c>
      <c r="C7" s="58" t="s">
        <v>159</v>
      </c>
      <c r="D7" s="58" t="s">
        <v>160</v>
      </c>
      <c r="E7" s="10" t="s">
        <v>161</v>
      </c>
      <c r="F7" s="15" t="s">
        <v>123</v>
      </c>
      <c r="G7" s="16">
        <v>55.68583</v>
      </c>
      <c r="H7" s="16">
        <v>-4.80722</v>
      </c>
      <c r="I7" s="10" t="s">
        <v>123</v>
      </c>
      <c r="J7" s="10" t="s">
        <v>127</v>
      </c>
      <c r="K7" s="15" t="s">
        <v>128</v>
      </c>
      <c r="L7" s="10" t="s">
        <v>162</v>
      </c>
      <c r="M7" s="10" t="s">
        <v>163</v>
      </c>
      <c r="N7" s="10">
        <v>60</v>
      </c>
      <c r="O7" s="10">
        <v>12</v>
      </c>
      <c r="P7" s="15">
        <v>24000</v>
      </c>
      <c r="Q7" s="10" t="s">
        <v>164</v>
      </c>
      <c r="R7" s="10" t="s">
        <v>165</v>
      </c>
      <c r="S7" s="15" t="s">
        <v>165</v>
      </c>
      <c r="T7" s="10" t="s">
        <v>166</v>
      </c>
      <c r="U7" s="10" t="s">
        <v>133</v>
      </c>
      <c r="W7" s="48" t="str">
        <f>HYPERLINK("https://www.thewindpower.net/windfarm_en_1356.php","Link")</f>
        <v>Link</v>
      </c>
      <c r="X7" s="17">
        <v>45138</v>
      </c>
    </row>
    <row r="8" spans="1:24" ht="12.75">
      <c r="A8" s="10">
        <v>185</v>
      </c>
      <c r="B8" s="58" t="s">
        <v>123</v>
      </c>
      <c r="C8" s="58" t="s">
        <v>124</v>
      </c>
      <c r="D8" s="58" t="s">
        <v>123</v>
      </c>
      <c r="E8" s="10" t="s">
        <v>134</v>
      </c>
      <c r="F8" s="15" t="s">
        <v>123</v>
      </c>
      <c r="G8" s="16">
        <v>55.6205742</v>
      </c>
      <c r="H8" s="16">
        <v>-3.8501039</v>
      </c>
      <c r="I8" s="10" t="s">
        <v>123</v>
      </c>
      <c r="J8" s="10" t="s">
        <v>127</v>
      </c>
      <c r="K8" s="15" t="s">
        <v>128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500</v>
      </c>
      <c r="Q8" s="10" t="s">
        <v>135</v>
      </c>
      <c r="R8" s="10" t="s">
        <v>123</v>
      </c>
      <c r="S8" s="15" t="s">
        <v>123</v>
      </c>
      <c r="T8" s="10" t="s">
        <v>136</v>
      </c>
      <c r="U8" s="10" t="s">
        <v>133</v>
      </c>
      <c r="W8" s="48" t="str">
        <f>HYPERLINK("https://www.thewindpower.net/windfarm_en_185.php","Link")</f>
        <v>Link</v>
      </c>
      <c r="X8" s="17">
        <v>44868</v>
      </c>
    </row>
    <row r="9" spans="1:24" ht="12.75">
      <c r="A9" s="10">
        <v>165</v>
      </c>
      <c r="B9" s="58" t="s">
        <v>123</v>
      </c>
      <c r="C9" s="58" t="s">
        <v>124</v>
      </c>
      <c r="D9" s="58" t="s">
        <v>125</v>
      </c>
      <c r="E9" s="10" t="s">
        <v>125</v>
      </c>
      <c r="F9" s="15" t="s">
        <v>126</v>
      </c>
      <c r="G9" s="16">
        <v>55.7375132</v>
      </c>
      <c r="H9" s="16">
        <v>-4.1655299</v>
      </c>
      <c r="I9" s="10" t="s">
        <v>123</v>
      </c>
      <c r="J9" s="10" t="s">
        <v>127</v>
      </c>
      <c r="K9" s="15" t="s">
        <v>128</v>
      </c>
      <c r="L9" s="10" t="s">
        <v>129</v>
      </c>
      <c r="M9" s="10" t="s">
        <v>130</v>
      </c>
      <c r="N9" s="10">
        <v>65</v>
      </c>
      <c r="O9" s="10">
        <v>1</v>
      </c>
      <c r="P9" s="15">
        <v>600</v>
      </c>
      <c r="Q9" s="10" t="s">
        <v>131</v>
      </c>
      <c r="R9" s="10" t="s">
        <v>131</v>
      </c>
      <c r="S9" s="15" t="s">
        <v>131</v>
      </c>
      <c r="T9" s="10" t="s">
        <v>132</v>
      </c>
      <c r="U9" s="10" t="s">
        <v>133</v>
      </c>
      <c r="W9" s="48" t="str">
        <f>HYPERLINK("https://www.thewindpower.net/windfarm_en_165.php","Link")</f>
        <v>Link</v>
      </c>
      <c r="X9" s="17">
        <v>44453</v>
      </c>
    </row>
    <row r="10" spans="1:24" ht="12.75">
      <c r="A10" s="10">
        <v>1357</v>
      </c>
      <c r="B10" s="58" t="s">
        <v>123</v>
      </c>
      <c r="C10" s="58" t="s">
        <v>167</v>
      </c>
      <c r="D10" s="58" t="s">
        <v>168</v>
      </c>
      <c r="E10" s="10" t="s">
        <v>169</v>
      </c>
      <c r="F10" s="15" t="s">
        <v>123</v>
      </c>
      <c r="G10" s="16">
        <v>56.2712682859969</v>
      </c>
      <c r="H10" s="16">
        <v>-4.06595017922359</v>
      </c>
      <c r="I10" s="10" t="s">
        <v>123</v>
      </c>
      <c r="J10" s="10" t="s">
        <v>127</v>
      </c>
      <c r="K10" s="15" t="s">
        <v>128</v>
      </c>
      <c r="L10" s="10" t="s">
        <v>162</v>
      </c>
      <c r="M10" s="10" t="s">
        <v>163</v>
      </c>
      <c r="N10" s="10">
        <v>60</v>
      </c>
      <c r="O10" s="10">
        <v>36</v>
      </c>
      <c r="P10" s="15">
        <v>72000</v>
      </c>
      <c r="Q10" s="10" t="s">
        <v>155</v>
      </c>
      <c r="R10" s="10" t="s">
        <v>155</v>
      </c>
      <c r="S10" s="15" t="s">
        <v>157</v>
      </c>
      <c r="T10" s="10" t="s">
        <v>170</v>
      </c>
      <c r="U10" s="10" t="s">
        <v>133</v>
      </c>
      <c r="W10" s="48" t="str">
        <f>HYPERLINK("https://www.thewindpower.net/windfarm_en_1357.php","Link")</f>
        <v>Link</v>
      </c>
      <c r="X10" s="17">
        <v>45140</v>
      </c>
    </row>
    <row r="11" spans="1:24" ht="12.75">
      <c r="A11" s="10">
        <v>1360</v>
      </c>
      <c r="B11" s="58" t="s">
        <v>123</v>
      </c>
      <c r="C11" s="58" t="s">
        <v>171</v>
      </c>
      <c r="D11" s="58" t="s">
        <v>181</v>
      </c>
      <c r="E11" s="10" t="s">
        <v>182</v>
      </c>
      <c r="F11" s="15" t="s">
        <v>183</v>
      </c>
      <c r="G11" s="16">
        <v>54.6793651</v>
      </c>
      <c r="H11" s="16">
        <v>-7.3837033</v>
      </c>
      <c r="I11" s="10" t="s">
        <v>123</v>
      </c>
      <c r="J11" s="10" t="s">
        <v>127</v>
      </c>
      <c r="K11" s="15" t="s">
        <v>128</v>
      </c>
      <c r="L11" s="10" t="s">
        <v>153</v>
      </c>
      <c r="M11" s="10" t="s">
        <v>184</v>
      </c>
      <c r="N11" s="10">
        <v>65</v>
      </c>
      <c r="O11" s="10">
        <v>6</v>
      </c>
      <c r="P11" s="15">
        <v>9000</v>
      </c>
      <c r="Q11" s="10" t="s">
        <v>155</v>
      </c>
      <c r="R11" s="10" t="s">
        <v>155</v>
      </c>
      <c r="S11" s="15" t="s">
        <v>155</v>
      </c>
      <c r="T11" s="10" t="s">
        <v>185</v>
      </c>
      <c r="U11" s="10" t="s">
        <v>133</v>
      </c>
      <c r="W11" s="48" t="str">
        <f>HYPERLINK("https://www.thewindpower.net/windfarm_en_1360.php","Link")</f>
        <v>Link</v>
      </c>
      <c r="X11" s="17">
        <v>45383</v>
      </c>
    </row>
    <row r="12" spans="1:24" ht="12.75">
      <c r="A12" s="10">
        <v>1358</v>
      </c>
      <c r="B12" s="58" t="s">
        <v>123</v>
      </c>
      <c r="C12" s="58" t="s">
        <v>171</v>
      </c>
      <c r="D12" s="58" t="s">
        <v>172</v>
      </c>
      <c r="E12" s="10" t="s">
        <v>173</v>
      </c>
      <c r="F12" s="15" t="s">
        <v>123</v>
      </c>
      <c r="G12" s="16">
        <v>54.6341854</v>
      </c>
      <c r="H12" s="16">
        <v>-7.6126917</v>
      </c>
      <c r="I12" s="10" t="s">
        <v>123</v>
      </c>
      <c r="J12" s="10" t="s">
        <v>127</v>
      </c>
      <c r="K12" s="15" t="s">
        <v>128</v>
      </c>
      <c r="L12" s="10" t="s">
        <v>153</v>
      </c>
      <c r="M12" s="10" t="s">
        <v>154</v>
      </c>
      <c r="N12" s="10">
        <v>60</v>
      </c>
      <c r="O12" s="10">
        <v>6</v>
      </c>
      <c r="P12" s="15">
        <v>9000</v>
      </c>
      <c r="Q12" s="10" t="s">
        <v>155</v>
      </c>
      <c r="R12" s="10" t="s">
        <v>155</v>
      </c>
      <c r="S12" s="15" t="s">
        <v>157</v>
      </c>
      <c r="T12" s="10" t="s">
        <v>174</v>
      </c>
      <c r="U12" s="10" t="s">
        <v>133</v>
      </c>
      <c r="W12" s="48" t="str">
        <f>HYPERLINK("https://www.thewindpower.net/windfarm_en_1358.php","Link")</f>
        <v>Link</v>
      </c>
      <c r="X12" s="17">
        <v>45138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51</v>
      </c>
      <c r="B3" s="36" t="s">
        <v>135</v>
      </c>
      <c r="C3" s="36" t="s">
        <v>127</v>
      </c>
      <c r="D3" s="36" t="s">
        <v>127</v>
      </c>
      <c r="E3" s="36" t="s">
        <v>127</v>
      </c>
      <c r="F3" s="62" t="s">
        <v>196</v>
      </c>
      <c r="G3" s="36" t="s">
        <v>197</v>
      </c>
      <c r="H3" s="37" t="s">
        <v>123</v>
      </c>
      <c r="I3" s="36" t="s">
        <v>198</v>
      </c>
      <c r="J3" s="36" t="s">
        <v>199</v>
      </c>
      <c r="K3" s="63" t="str">
        <f>HYPERLINK("https://www.thewindpower.net/actors_main_en_51.php","Link")</f>
        <v>Link</v>
      </c>
      <c r="L3" s="51">
        <v>45397</v>
      </c>
    </row>
    <row r="4" spans="1:12" ht="75">
      <c r="A4" s="36">
        <v>52</v>
      </c>
      <c r="B4" s="36" t="s">
        <v>200</v>
      </c>
      <c r="C4" s="36" t="s">
        <v>127</v>
      </c>
      <c r="D4" s="36" t="s">
        <v>128</v>
      </c>
      <c r="E4" s="36" t="s">
        <v>128</v>
      </c>
      <c r="F4" s="62" t="s">
        <v>201</v>
      </c>
      <c r="G4" s="36" t="s">
        <v>202</v>
      </c>
      <c r="H4" s="37" t="s">
        <v>123</v>
      </c>
      <c r="I4" s="36" t="s">
        <v>203</v>
      </c>
      <c r="J4" s="36" t="s">
        <v>204</v>
      </c>
      <c r="K4" s="63" t="str">
        <f>HYPERLINK("https://www.thewindpower.net/actors_main_en_52.php","Link")</f>
        <v>Link</v>
      </c>
      <c r="L4" s="51">
        <v>45247</v>
      </c>
    </row>
    <row r="5" spans="1:12" ht="75">
      <c r="A5" s="36">
        <v>17</v>
      </c>
      <c r="B5" s="36" t="s">
        <v>190</v>
      </c>
      <c r="C5" s="36" t="s">
        <v>127</v>
      </c>
      <c r="D5" s="36" t="s">
        <v>127</v>
      </c>
      <c r="E5" s="36" t="s">
        <v>127</v>
      </c>
      <c r="F5" s="62" t="s">
        <v>191</v>
      </c>
      <c r="G5" s="36" t="s">
        <v>192</v>
      </c>
      <c r="H5" s="37" t="s">
        <v>123</v>
      </c>
      <c r="I5" s="36" t="s">
        <v>123</v>
      </c>
      <c r="J5" s="36" t="s">
        <v>193</v>
      </c>
      <c r="K5" s="63" t="str">
        <f>HYPERLINK("https://www.thewindpower.net/actors_main_en_17.php","Link")</f>
        <v>Link</v>
      </c>
      <c r="L5" s="51">
        <v>45330</v>
      </c>
    </row>
    <row r="6" spans="1:12" ht="75">
      <c r="A6" s="36">
        <v>12</v>
      </c>
      <c r="B6" s="36" t="s">
        <v>186</v>
      </c>
      <c r="C6" s="36" t="s">
        <v>127</v>
      </c>
      <c r="D6" s="36" t="s">
        <v>127</v>
      </c>
      <c r="E6" s="36" t="s">
        <v>127</v>
      </c>
      <c r="F6" s="62" t="s">
        <v>187</v>
      </c>
      <c r="G6" s="36" t="s">
        <v>188</v>
      </c>
      <c r="H6" s="37" t="s">
        <v>123</v>
      </c>
      <c r="I6" s="36" t="s">
        <v>123</v>
      </c>
      <c r="J6" s="36" t="s">
        <v>189</v>
      </c>
      <c r="K6" s="63" t="str">
        <f>HYPERLINK("https://www.thewindpower.net/actors_main_en_12.php","Link")</f>
        <v>Link</v>
      </c>
      <c r="L6" s="51">
        <v>45279</v>
      </c>
    </row>
    <row r="7" spans="1:12" ht="15">
      <c r="A7" s="36">
        <v>26</v>
      </c>
      <c r="B7" s="36" t="s">
        <v>194</v>
      </c>
      <c r="C7" s="36" t="s">
        <v>127</v>
      </c>
      <c r="D7" s="36" t="s">
        <v>127</v>
      </c>
      <c r="E7" s="36" t="s">
        <v>127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195</v>
      </c>
      <c r="K7" s="63" t="str">
        <f>HYPERLINK("https://www.thewindpower.net/actors_main_en_26.php","Link")</f>
        <v>Link</v>
      </c>
      <c r="L7" s="51">
        <v>45260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201</v>
      </c>
      <c r="B3" s="41" t="s">
        <v>208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209</v>
      </c>
      <c r="I3" s="41" t="s">
        <v>209</v>
      </c>
      <c r="J3" s="41" t="s">
        <v>128</v>
      </c>
      <c r="K3" s="41">
        <v>1982</v>
      </c>
      <c r="L3" s="41" t="s">
        <v>210</v>
      </c>
      <c r="M3" s="41">
        <v>1989</v>
      </c>
      <c r="N3" s="48" t="str">
        <f>HYPERLINK("https://www.thewindpower.net/manufacturer_en_201.php","Link")</f>
        <v>Link</v>
      </c>
      <c r="O3" s="47">
        <v>45368</v>
      </c>
    </row>
    <row r="4" spans="1:15" ht="12.75">
      <c r="A4" s="41">
        <v>145</v>
      </c>
      <c r="B4" s="41" t="s">
        <v>205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206</v>
      </c>
      <c r="I4" s="41" t="s">
        <v>206</v>
      </c>
      <c r="J4" s="41" t="s">
        <v>128</v>
      </c>
      <c r="K4" s="41">
        <v>1978</v>
      </c>
      <c r="L4" s="41" t="s">
        <v>207</v>
      </c>
      <c r="M4" s="41">
        <v>1998</v>
      </c>
      <c r="N4" s="48" t="str">
        <f>HYPERLINK("https://www.thewindpower.net/manufacturer_en_145.php","Link")</f>
        <v>Link</v>
      </c>
      <c r="O4" s="47">
        <v>45399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319</v>
      </c>
      <c r="C3" s="49">
        <v>319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333</v>
      </c>
      <c r="C4" s="49">
        <v>333</v>
      </c>
      <c r="D4" s="49">
        <v>0</v>
      </c>
      <c r="F4" s="41">
        <v>1998</v>
      </c>
      <c r="G4" s="49">
        <f aca="true" t="shared" si="0" ref="G4:I7">B4-B3</f>
        <v>14</v>
      </c>
      <c r="H4" s="49">
        <f t="shared" si="0"/>
        <v>14</v>
      </c>
      <c r="I4" s="49">
        <f t="shared" si="0"/>
        <v>0</v>
      </c>
      <c r="K4" s="41">
        <v>1998</v>
      </c>
      <c r="L4" s="56">
        <f aca="true" t="shared" si="1" ref="L4:M7">(B4-B3)/B3</f>
        <v>0.0438871473354232</v>
      </c>
      <c r="M4" s="56">
        <f t="shared" si="1"/>
        <v>0.0438871473354232</v>
      </c>
      <c r="N4" s="56">
        <v>0</v>
      </c>
    </row>
    <row r="5" spans="1:14" ht="12.75">
      <c r="A5" s="41">
        <v>1999</v>
      </c>
      <c r="B5" s="49">
        <v>347</v>
      </c>
      <c r="C5" s="49">
        <v>347</v>
      </c>
      <c r="D5" s="49">
        <v>0</v>
      </c>
      <c r="F5" s="41">
        <v>1999</v>
      </c>
      <c r="G5" s="49">
        <f t="shared" si="0"/>
        <v>14</v>
      </c>
      <c r="H5" s="49">
        <f t="shared" si="0"/>
        <v>14</v>
      </c>
      <c r="I5" s="49">
        <f t="shared" si="0"/>
        <v>0</v>
      </c>
      <c r="K5" s="41">
        <v>1999</v>
      </c>
      <c r="L5" s="56">
        <f t="shared" si="1"/>
        <v>0.042042042042042045</v>
      </c>
      <c r="M5" s="56">
        <f t="shared" si="1"/>
        <v>0.042042042042042045</v>
      </c>
      <c r="N5" s="56">
        <v>0</v>
      </c>
    </row>
    <row r="6" spans="1:14" ht="12.75">
      <c r="A6" s="41">
        <v>2000</v>
      </c>
      <c r="B6" s="49">
        <v>409</v>
      </c>
      <c r="C6" s="49">
        <v>405</v>
      </c>
      <c r="D6" s="49">
        <v>4</v>
      </c>
      <c r="F6" s="41">
        <v>2000</v>
      </c>
      <c r="G6" s="49">
        <f t="shared" si="0"/>
        <v>62</v>
      </c>
      <c r="H6" s="49">
        <f t="shared" si="0"/>
        <v>58</v>
      </c>
      <c r="I6" s="49">
        <f t="shared" si="0"/>
        <v>4</v>
      </c>
      <c r="K6" s="41">
        <v>2000</v>
      </c>
      <c r="L6" s="56">
        <f t="shared" si="1"/>
        <v>0.1786743515850144</v>
      </c>
      <c r="M6" s="56">
        <f t="shared" si="1"/>
        <v>0.16714697406340057</v>
      </c>
      <c r="N6" s="56">
        <v>0</v>
      </c>
    </row>
    <row r="7" spans="1:14" ht="12.75">
      <c r="A7" s="41">
        <v>2001</v>
      </c>
      <c r="B7" s="49">
        <v>474</v>
      </c>
      <c r="C7" s="49">
        <v>470</v>
      </c>
      <c r="D7" s="49">
        <v>4</v>
      </c>
      <c r="F7" s="41">
        <v>2001</v>
      </c>
      <c r="G7" s="49">
        <f t="shared" si="0"/>
        <v>65</v>
      </c>
      <c r="H7" s="49">
        <f t="shared" si="0"/>
        <v>65</v>
      </c>
      <c r="I7" s="49">
        <f t="shared" si="0"/>
        <v>0</v>
      </c>
      <c r="K7" s="41">
        <v>2001</v>
      </c>
      <c r="L7" s="56">
        <f t="shared" si="1"/>
        <v>0.15892420537897312</v>
      </c>
      <c r="M7" s="56">
        <f t="shared" si="1"/>
        <v>0.16049382716049382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